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ne\Morska rewalska\"/>
    </mc:Choice>
  </mc:AlternateContent>
  <bookViews>
    <workbookView xWindow="0" yWindow="0" windowWidth="24450" windowHeight="11835"/>
  </bookViews>
  <sheets>
    <sheet name="przedmiar" sheetId="3" r:id="rId1"/>
  </sheets>
  <definedNames>
    <definedName name="_xlnm.Print_Area" localSheetId="0">przedmiar!#REF!</definedName>
  </definedNames>
  <calcPr calcId="152511"/>
</workbook>
</file>

<file path=xl/calcChain.xml><?xml version="1.0" encoding="utf-8"?>
<calcChain xmlns="http://schemas.openxmlformats.org/spreadsheetml/2006/main">
  <c r="E17" i="3" l="1"/>
  <c r="E18" i="3" s="1"/>
  <c r="E12" i="3"/>
  <c r="E13" i="3" s="1"/>
  <c r="E124" i="3" l="1"/>
  <c r="G126" i="3" s="1"/>
  <c r="E103" i="3"/>
  <c r="E104" i="3" s="1"/>
  <c r="G87" i="3"/>
  <c r="G82" i="3"/>
  <c r="E77" i="3"/>
  <c r="E76" i="3"/>
  <c r="E74" i="3"/>
  <c r="G56" i="3"/>
  <c r="E32" i="3"/>
  <c r="E31" i="3"/>
  <c r="E30" i="3"/>
  <c r="E24" i="3"/>
  <c r="G40" i="3" l="1"/>
  <c r="G45" i="3"/>
  <c r="G51" i="3"/>
  <c r="G66" i="3"/>
  <c r="G70" i="3" s="1"/>
  <c r="G78" i="3"/>
  <c r="G88" i="3" s="1"/>
  <c r="E25" i="3"/>
  <c r="G26" i="3" s="1"/>
  <c r="G27" i="3" s="1"/>
  <c r="G117" i="3"/>
  <c r="G122" i="3"/>
  <c r="G33" i="3"/>
  <c r="G105" i="3"/>
  <c r="G127" i="3" l="1"/>
  <c r="G71" i="3"/>
  <c r="G21" i="3"/>
  <c r="G22" i="3" s="1"/>
  <c r="G89" i="3" l="1"/>
</calcChain>
</file>

<file path=xl/sharedStrings.xml><?xml version="1.0" encoding="utf-8"?>
<sst xmlns="http://schemas.openxmlformats.org/spreadsheetml/2006/main" count="344" uniqueCount="176">
  <si>
    <t>Wrocławskie Inwestycje Sp. z o.o.
 ul. Ofiar Oświęcimskich 36
 50-059 Wrocław</t>
  </si>
  <si>
    <t>PRZEDMIAR ROBÓT</t>
  </si>
  <si>
    <t>Lp.</t>
  </si>
  <si>
    <t>Podstawa</t>
  </si>
  <si>
    <t>Opis</t>
  </si>
  <si>
    <t>Jedn. obm.</t>
  </si>
  <si>
    <t>Ilość</t>
  </si>
  <si>
    <t>Cena jedn.</t>
  </si>
  <si>
    <t>Wartość</t>
  </si>
  <si>
    <t>DROGI</t>
  </si>
  <si>
    <t>1.1</t>
  </si>
  <si>
    <t>1.</t>
  </si>
  <si>
    <t>km</t>
  </si>
  <si>
    <t>2.</t>
  </si>
  <si>
    <t>m2</t>
  </si>
  <si>
    <t>3.</t>
  </si>
  <si>
    <t>4.</t>
  </si>
  <si>
    <t>5.</t>
  </si>
  <si>
    <t>Mechaniczne rozebranie podbudowa z kruszywa łamanego stabilizowanego mechanicznie gr. 20cm</t>
  </si>
  <si>
    <t>6.</t>
  </si>
  <si>
    <t>7.</t>
  </si>
  <si>
    <t>8.</t>
  </si>
  <si>
    <t>9.</t>
  </si>
  <si>
    <t>10.</t>
  </si>
  <si>
    <t>11.</t>
  </si>
  <si>
    <t>12.</t>
  </si>
  <si>
    <t>Mechaniczne rozebranie podbudowa z kruszywa łamanego stabilizowanego o grubości 15 cm</t>
  </si>
  <si>
    <t>m</t>
  </si>
  <si>
    <t>m3</t>
  </si>
  <si>
    <t>1.2</t>
  </si>
  <si>
    <t>Razem dział: Roboty ziemne</t>
  </si>
  <si>
    <t>1.3</t>
  </si>
  <si>
    <t>1.3.2</t>
  </si>
  <si>
    <t>1.3.3</t>
  </si>
  <si>
    <t>1.3.4</t>
  </si>
  <si>
    <t>1.3.5</t>
  </si>
  <si>
    <t>1.3.6</t>
  </si>
  <si>
    <t>1.3.7</t>
  </si>
  <si>
    <t>1.4</t>
  </si>
  <si>
    <t>1.4.1</t>
  </si>
  <si>
    <t>1.4.2</t>
  </si>
  <si>
    <t>1.4.3</t>
  </si>
  <si>
    <t xml:space="preserve">Elementy ulic </t>
  </si>
  <si>
    <t xml:space="preserve">Krawężniki i obrzeża </t>
  </si>
  <si>
    <t xml:space="preserve">Razem dział: Krawężniki i obrzeża </t>
  </si>
  <si>
    <t xml:space="preserve">Ścieki </t>
  </si>
  <si>
    <t xml:space="preserve">Razem dział: Ścieki </t>
  </si>
  <si>
    <t xml:space="preserve">Razem dział: Elementy ulic </t>
  </si>
  <si>
    <t>Razem dział: DROGI</t>
  </si>
  <si>
    <t>2.1</t>
  </si>
  <si>
    <t>Ciąg pieszo jezdny o nawierzchni z kostki betonowej 10 x 20 x 8</t>
  </si>
  <si>
    <t>Warstwa mieszanki kruszywowo-cementowej z wytwórni C 1,5/2,0 &lt;= 4,0 Mpa, gr. 20 cm</t>
  </si>
  <si>
    <t>Miejsca postojowe z EKO KRATY gr. 5 cm</t>
  </si>
  <si>
    <t xml:space="preserve">Warstwa podbudowy zasadniczej - kruszywo łamane o ciągłym uziarnieniu 4/31,5mm C90/3, stabilizowane mechanicznie , E2 &gt;= 80 Mpa, gr. 20 cm </t>
  </si>
  <si>
    <t>Warstwa wiążąca - podsypka piaskowa (piasek o wskaźnku różnoziarnistości co najmniej 5 i współczynniku filtracji k10 &gt; 6 x 10 -5 m/s), gr. 3 cm</t>
  </si>
  <si>
    <t>Warstwa podbudowy z kruszywa łamanego o ciągłym uziarnieniu 0/31,5mm (C 90/3) stabilizowane mechanicznie, gr. 15 cm</t>
  </si>
  <si>
    <t>Ciągi piesze o nawierzchni bitumicznej</t>
  </si>
  <si>
    <t>Warstwa mieszanki kruszywowo-cementowej z wytwórni C 1,5/2,0 &lt;= 4,0 Mpa, gr. 15 cm</t>
  </si>
  <si>
    <t>Warstwa ścieralna z betonu asfaltowego AC 8 S, gr. 4 cm</t>
  </si>
  <si>
    <t>Wyspa zabezpieczająca z kostki kamiennej 9 x 11 cm</t>
  </si>
  <si>
    <t>Warstwa podbudowy z kruszywa łamanego o ciągłym uziarnieniu 0/31,5mm (C 90/3) stabilizowane mechanicznie, gr. 20 cm</t>
  </si>
  <si>
    <t>Warstwa podbudowy zasadniczej z betonu asfaltowego AC 22 P, gr. 7 cm</t>
  </si>
  <si>
    <t>Warstwa ścieralna z betonu asflatowego  AC 8 S, gr. 5 cm</t>
  </si>
  <si>
    <t>NAWIERZCHNIE</t>
  </si>
  <si>
    <t>ROBOTY ZIEMNE</t>
  </si>
  <si>
    <t>szt</t>
  </si>
  <si>
    <t xml:space="preserve">Zabezpieczenie pojedynczych drzew śr. &lt;30 cm </t>
  </si>
  <si>
    <t>2.1.2</t>
  </si>
  <si>
    <t>ORGANIZACJA RUCHU DOCELOWEGO</t>
  </si>
  <si>
    <t>Razem dział: ORGANIZACJA RUCHU DOCELOWEGO</t>
  </si>
  <si>
    <t>3.1</t>
  </si>
  <si>
    <t>Roboty demontażowe</t>
  </si>
  <si>
    <t>3.1.1</t>
  </si>
  <si>
    <t>3.1.2</t>
  </si>
  <si>
    <t>Demontaż tablic znaków drogowych</t>
  </si>
  <si>
    <t>Oznakowanie pionowe</t>
  </si>
  <si>
    <t>Ustawienie słupków z rur stalowych dla znaków pionowych</t>
  </si>
  <si>
    <t>3.2</t>
  </si>
  <si>
    <t>3.3</t>
  </si>
  <si>
    <t>Oznakowanie poziome</t>
  </si>
  <si>
    <t xml:space="preserve">ZIELEŃ </t>
  </si>
  <si>
    <t xml:space="preserve">Zieleń </t>
  </si>
  <si>
    <t xml:space="preserve">Razem dział: ZIELEŃ </t>
  </si>
  <si>
    <t>REMONT NAWIERZCHNI DRÓG GRUNTOWYCH UL. MORSKA I UL. REWALSKA WE WROCŁAWIU</t>
  </si>
  <si>
    <t>Razem dział: Nawierzchnie</t>
  </si>
  <si>
    <t>Razem dział: Roboty demontażowe</t>
  </si>
  <si>
    <t>Razem dział: Oznakowanie pionowe</t>
  </si>
  <si>
    <t>Razem dział: Oznakowanie poziome</t>
  </si>
  <si>
    <t>3.2.1</t>
  </si>
  <si>
    <t>3.2.2</t>
  </si>
  <si>
    <t>3.2.3</t>
  </si>
  <si>
    <t>3.3.1</t>
  </si>
  <si>
    <t>2.1.1</t>
  </si>
  <si>
    <t>2.1.3</t>
  </si>
  <si>
    <t>2.1.4</t>
  </si>
  <si>
    <t>Demontaż słupka stalowego biało-czerwonego, wys. 0,80m</t>
  </si>
  <si>
    <t>Demontaż słupka stalowego, śr. 60mm, wys. 0.70m, koloru żółtego</t>
  </si>
  <si>
    <t>Montaż słupków blokujących typ SP/IS-105</t>
  </si>
  <si>
    <t>Regulacja wysokościowa pokryw studni telefonicznych</t>
  </si>
  <si>
    <t xml:space="preserve">Wymiana pokryw telefonicznych na pokrywy typu ciężkiego </t>
  </si>
  <si>
    <t>Razem dział: Pozostałe, regulacje</t>
  </si>
  <si>
    <t>Profilowanie i zagęszczanie pod w-wy konstrukcyjne nawierzchni</t>
  </si>
  <si>
    <t>3.1.3</t>
  </si>
  <si>
    <t>3.1.4</t>
  </si>
  <si>
    <t>3.3.2</t>
  </si>
  <si>
    <t>Roboty pozostałe, regulacje</t>
  </si>
  <si>
    <t>Oczyszczenie i skropienie warstwy podbudowy z kruszywa łamanego emulsją asfaltową</t>
  </si>
  <si>
    <t>Oczyszczenie i skropienie warstwy podbudowy z betonu asfaltowego emulsją asfaltową</t>
  </si>
  <si>
    <t>Demontaż słupków o znaków drogowych</t>
  </si>
  <si>
    <t>Mechaniczne rozebranie podbudowa z kruszywa łamanego stabilizowanego mechanicznie gr. 20 cm</t>
  </si>
  <si>
    <t>Rozebranie krawężników betonowych 15x30 cm z ławą betonową z oporem</t>
  </si>
  <si>
    <t>Rozebranie obrzeży 8x30 cm na ławie betonowej</t>
  </si>
  <si>
    <t>D-01.01.01</t>
  </si>
  <si>
    <t>D-02.00.00</t>
  </si>
  <si>
    <t>D-01.02.04</t>
  </si>
  <si>
    <t>D-04.05.01</t>
  </si>
  <si>
    <t>D-08.01.01</t>
  </si>
  <si>
    <t>D-04.02.01</t>
  </si>
  <si>
    <t>D-05.03.01</t>
  </si>
  <si>
    <t>D-05.03.23</t>
  </si>
  <si>
    <t>D-04.07.01</t>
  </si>
  <si>
    <t>D-04.04.02</t>
  </si>
  <si>
    <t>Obrzeża betonowe na ławie betonowej z oporem, gr. 10 cm (0,03m3/1mb obrzeża)</t>
  </si>
  <si>
    <t>D-07.01.01</t>
  </si>
  <si>
    <t>D-07.02.01</t>
  </si>
  <si>
    <t>D-01.02.01</t>
  </si>
  <si>
    <t>Ciągi piesze z kostki betonowej / płyt betonowych</t>
  </si>
  <si>
    <t>Oporniki betonowe 12 x 25 na ławie betonowej, gr. 15 cm (0,082m3/1mb opornika)</t>
  </si>
  <si>
    <t>Nawierzchnia z płyt betonowych 50 x 50 x 7 cm / kostki betonowej, na warstwie podsypki cementowo-piaskowej 1:2, gr. 3 cm</t>
  </si>
  <si>
    <t>Nawierzchnia z kostki kamiennej 9 x 11 cm na warstwie podsypki cementowo - piaskowej 1:2, gr. 3 cm</t>
  </si>
  <si>
    <t>Nawierzchna ciągu pieszo -jezdnego z kostki betonowej 10 x 20 x 8 cm, na warstwie podsypki cementowo-piaskowej 1:2, gr. 3 cm</t>
  </si>
  <si>
    <t>Ściek z kostki kamiennej 9 x 11 na podsypce cementowo piaskowej 1:2, gr. 3 cm i ławie betonowej gr. 30 cm 
(szerokość ścieku: 20 cm, długość ścieku: 58,0m)</t>
  </si>
  <si>
    <t>Bitumiczna taśma dylatacyjna samowulkanizująca, 30x5mm</t>
  </si>
  <si>
    <t>Rozbiórka jezdni o nawierzchni z betonowej - warstwy betonu gr. 15 cm
Istniejąca nawierzchnia betonowa - ul. Morska, ul. Rewalska</t>
  </si>
  <si>
    <t>D-05.03.11</t>
  </si>
  <si>
    <t xml:space="preserve">Warstwa separacyjno / filtracyjna - geowłóknina </t>
  </si>
  <si>
    <t>D-10.06.00</t>
  </si>
  <si>
    <t>D-09.02.01</t>
  </si>
  <si>
    <t>Wykonanie trawników dywanowych siewem</t>
  </si>
  <si>
    <t>Nazwa i adres  Inwestora</t>
  </si>
  <si>
    <t>Oznakowanie poziome, grubowarstwowe, P-7a: 10 mb (1,20 m2)</t>
  </si>
  <si>
    <t>Oznakowane poziome, cienkowarstwowe:
P-19: 45 mb ( 5,40 m2)</t>
  </si>
  <si>
    <t>Zabezpieczenie krzewów</t>
  </si>
  <si>
    <t>Wyrównanie powierzchni pomiędzy krawężnikiem a istniejącym ogrodzeniem - z betonu C12/15 o zmiennej grubości
290m x 0,15 m = 43,5 m2</t>
  </si>
  <si>
    <t>Razem dział: Wyspa zabezpieczająca z kostki kamiennej 9 x 11 cm</t>
  </si>
  <si>
    <t>Ściek z kostki kamiennej 9 x 11 na podsypce cementowo piaskowej 1:2, gr. 3 cm i ławie betonowej gr. 15 cm 
(szerokość ścieku: 40 cm, długość ścieku: 92,0m)</t>
  </si>
  <si>
    <t>Krawężniki betonowe 15x30 na ławie betonowej z oporem, gr. 15 cm. Krawężnik wystający
(0,075m3 betonu C/12/15  /  1mb krawężnika)
Krawężnik wystający "+10cm": 67,00 m
Krawężnik wtopiony "+2cm": 307,60 m
Krawężnik wtopiony "+0cm": 53,10 m</t>
  </si>
  <si>
    <t>Razem dział: Jezdnia bitumiczna KR-2  (odbudowa nawierzchni ul. Dźwirzyńskiej)</t>
  </si>
  <si>
    <t>Jezdnia bitumiczna KR-2 (odbudowa nawierzchni ul. Dźwirzyńskiej)</t>
  </si>
  <si>
    <t>Warstwa podsypki piaskowej gr. 10 cm - pod obrzeża betonowe
0,35m x 64m = 57,40 m2</t>
  </si>
  <si>
    <r>
      <t xml:space="preserve">Nawierzchnia - EKO KRATA wypełniona żwirem 8/16mm, gr. 5 cm
</t>
    </r>
    <r>
      <rPr>
        <i/>
        <sz val="9"/>
        <color rgb="FF000000"/>
        <rFont val="Calibri"/>
        <family val="2"/>
        <charset val="238"/>
      </rPr>
      <t>5 miejsc x 6,0m x 2,5 m = 75,0 m2</t>
    </r>
  </si>
  <si>
    <r>
      <t xml:space="preserve">Warstwa odsączająca z gruntu niespoistego, niewysadzinowego, o wskaźniku różnoziarnistości co najmniej 5 i współczynniku filtracji k10 &gt; 6 x 10 -5 m/s, E2 &gt;= 60 Mpa, gr. 30 cm
</t>
    </r>
    <r>
      <rPr>
        <i/>
        <sz val="9"/>
        <color rgb="FF000000"/>
        <rFont val="Calibri"/>
        <family val="2"/>
        <charset val="238"/>
      </rPr>
      <t>- powierzchnia ciągu pieszo jezdnego: 75,00 m2
- powierzchnia mieszanki pod krawężnikami: 4,50 m2</t>
    </r>
  </si>
  <si>
    <t>Razem dział: Ciąg pieszo jezdny o nawierzchni z kostki betonowej 10 x 20 x 8</t>
  </si>
  <si>
    <t>Humusowanie  -  przy grubości warstwy humusu 20 cm
- przy skrzyżowaniu z ul. Dźwirzyńską: 4,20 m2
- skrzyżowanie z drogami gruntowymi ul. Morskiej (odc. 2 i 3): 85,70 m2
- przy chodniku: 97,90 m2
- mijanka/zawężenie jezdni: 13,70 m2</t>
  </si>
  <si>
    <t>1.3.8</t>
  </si>
  <si>
    <t>Włączenie w stan istniejący (ul. Rewalska, ul. Morska odc. 2 i 3)</t>
  </si>
  <si>
    <t>Włączenie w stan istniejący - ul. Morska odcinek nr 2 i 3 - nawierzchnia z kruszywa na długości 5m (śr. gr. 20 cm)</t>
  </si>
  <si>
    <t>Włączenie w stan istniejący - ul. Rewalska - nawierzchnia bitumiczna (wraz z wykonaniem/uzupełnieniem podbudowy wg przekroju KR-2 ) na długości 5m</t>
  </si>
  <si>
    <r>
      <t xml:space="preserve">Warstwa mieszanki kruszywowo-cementowej z wytwórni C 1,5/2,0 &lt;= 4,0 Mpa, gr. 20 cm
- </t>
    </r>
    <r>
      <rPr>
        <i/>
        <sz val="9"/>
        <color rgb="FF000000"/>
        <rFont val="Calibri"/>
        <family val="2"/>
        <charset val="238"/>
      </rPr>
      <t>powierzchnia ciągu pieszo jezdnego: 884,70 m2
- powierzchnia mieszanki pod krawężnikami z oporem i opornikami: 152,70 m2
- powierzchnia mieszanki pod ściekiem: 48,40 m2</t>
    </r>
  </si>
  <si>
    <r>
      <t xml:space="preserve">Warstwa podbudowy z kruszywa łamanego o ciągłym uziarnieniu 0/31,5mm (C 90/3) stabilizowane mechanicznie, gr. 25 cm, wraz z lokalnym zmniejszeniem grubości podbudowy do 10 cm - pod ławą betonową z oporem
</t>
    </r>
    <r>
      <rPr>
        <i/>
        <sz val="9"/>
        <color rgb="FF000000"/>
        <rFont val="Calibri"/>
        <family val="2"/>
        <charset val="238"/>
      </rPr>
      <t>- powierzchnia ciągu pieszo jezdnego: 884,70 m2
- powierzchnia mieszanki pod opornikiem: 16,00 m2
- powierzchnia mieszanki pod ściekiem: 48,40 m2</t>
    </r>
  </si>
  <si>
    <t>Wykonanie wykopów, rozebranie pozostałych nawierzchni gruntowych, utwardzonych, z załadunkiem, wywozem urobku i kosztami utylizacji/składowania</t>
  </si>
  <si>
    <t>Cięcie piłą istniejącej nawierzchni na głęb. 6-10 cm
ul. Dźwirzyńska:  38,00m</t>
  </si>
  <si>
    <t>Rozbiórka jezdni o nawierzchni z betonu asfaltowego - warstwy betonu asfaltowego gr. 15 cm
Rozebranie istniejącej nawierzchni 
- ul. Morska (odc. 1) wraz ze skrzyżowaniem z ul. Rewalską: 370,20m2
- ul. Dźwirzyńska: 116,70 m2</t>
  </si>
  <si>
    <t>Frezowanie nawierzchni bitumicznej na gł. 7 cm, z załadunkiem i wywozem materiału z rozbiórki na składowisko Wykonawcy
ul. Dźwirzyńska: 32,60m x 0,5m = 16,30m2</t>
  </si>
  <si>
    <t>Zdjęcie warstwy ziemi urodzajnej o gr. 20 cm, załadunek i wywóz urobku na składowisko Wykonawcy (wraz z kosztami składowania)</t>
  </si>
  <si>
    <t>Roboty pomiarowe przy liniowych robotach ziemnych  - trasa drogi w terenie równinnym.
L = 0,22 km</t>
  </si>
  <si>
    <t>Razem dział: Ciągi piesze z kostki betonowej / płyt betonowych</t>
  </si>
  <si>
    <t>Razem dział: Ciągi piesze o nawierzchni bitumicznej</t>
  </si>
  <si>
    <t>Razem dział: Miejsca postojowe z EKO KRATY gr. 5 cm</t>
  </si>
  <si>
    <t>ROBOTY ROZBIÓRKOWE I PRZYGOTOWAWCZE</t>
  </si>
  <si>
    <t>Razem dział: ROBOTY ROZBIÓRKOWE I PRZYGOTOWAWCZE</t>
  </si>
  <si>
    <t>PRZEDMIAR ROBÓT - ZIELEŃ</t>
  </si>
  <si>
    <t>PRZEDMIAR ROBÓT - ORD</t>
  </si>
  <si>
    <t>Montaż siatki wzmacniającej stalowej</t>
  </si>
  <si>
    <t>Rozbiórka chodnika o nawierzchni z płyt betonowych 50x50x7. Oczyszczenie, segregacja materiału. Wywóz na magazyn ZDiUM we Wrocławiu. Materiał nie nadający się do ponownego wbudowania - wywóz urobku z kosztami utylizacji/składowania</t>
  </si>
  <si>
    <t>Przymocowanie tarcz znaków drogowych z blachy ocynkowanej gr. 1,25–2 mm o profilowanych krawędziach, z folią odblaskową II typu, z grupy znaków wielkości „małe”
D-41: 4 szt
D-40: 4 szt
B-1: 1 szt
typu T-21: 1 szt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</si>
</sst>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8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1"/>
      <name val="Calibri"/>
      <family val="2"/>
      <charset val="238"/>
    </font>
    <font>
      <sz val="9"/>
      <name val="Calibri"/>
      <family val="2"/>
      <charset val="238"/>
    </font>
    <font>
      <i/>
      <sz val="9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4" fontId="1" fillId="0" borderId="0" xfId="0" applyNumberFormat="1" applyFont="1" applyFill="1" applyAlignment="1">
      <alignment horizontal="right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" fontId="0" fillId="0" borderId="0" xfId="0" applyNumberFormat="1"/>
    <xf numFmtId="4" fontId="0" fillId="0" borderId="2" xfId="0" applyNumberFormat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left" vertical="center"/>
    </xf>
    <xf numFmtId="4" fontId="0" fillId="0" borderId="0" xfId="0" applyNumberFormat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0" xfId="0" applyFont="1"/>
    <xf numFmtId="0" fontId="6" fillId="5" borderId="2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4" fontId="1" fillId="0" borderId="0" xfId="0" applyNumberFormat="1" applyFont="1" applyFill="1" applyBorder="1" applyAlignment="1">
      <alignment horizontal="left" vertical="center"/>
    </xf>
    <xf numFmtId="4" fontId="1" fillId="0" borderId="0" xfId="0" applyNumberFormat="1" applyFont="1" applyFill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right" vertical="center" wrapText="1"/>
    </xf>
    <xf numFmtId="4" fontId="0" fillId="0" borderId="2" xfId="0" applyNumberFormat="1" applyBorder="1" applyAlignment="1">
      <alignment horizontal="right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1" fillId="3" borderId="2" xfId="0" applyNumberFormat="1" applyFont="1" applyFill="1" applyBorder="1" applyAlignment="1">
      <alignment horizontal="right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right" vertical="center" wrapText="1"/>
    </xf>
    <xf numFmtId="4" fontId="0" fillId="0" borderId="2" xfId="0" applyNumberFormat="1" applyBorder="1" applyAlignment="1">
      <alignment vertical="center" wrapText="1"/>
    </xf>
    <xf numFmtId="4" fontId="6" fillId="0" borderId="2" xfId="0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horizontal="right" vertical="center"/>
    </xf>
    <xf numFmtId="0" fontId="1" fillId="0" borderId="12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vertical="center" wrapText="1"/>
    </xf>
    <xf numFmtId="0" fontId="1" fillId="3" borderId="12" xfId="0" applyFont="1" applyFill="1" applyBorder="1" applyAlignment="1">
      <alignment horizontal="center" vertical="center" wrapText="1"/>
    </xf>
    <xf numFmtId="4" fontId="1" fillId="3" borderId="12" xfId="0" applyNumberFormat="1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 wrapText="1"/>
    </xf>
    <xf numFmtId="0" fontId="1" fillId="4" borderId="10" xfId="0" applyFont="1" applyFill="1" applyBorder="1" applyAlignment="1">
      <alignment vertical="center" wrapText="1"/>
    </xf>
    <xf numFmtId="0" fontId="1" fillId="4" borderId="12" xfId="0" applyFont="1" applyFill="1" applyBorder="1" applyAlignment="1">
      <alignment horizontal="center" vertical="center" wrapText="1"/>
    </xf>
    <xf numFmtId="4" fontId="1" fillId="4" borderId="12" xfId="0" applyNumberFormat="1" applyFont="1" applyFill="1" applyBorder="1" applyAlignment="1">
      <alignment horizontal="center" vertical="center" wrapText="1"/>
    </xf>
    <xf numFmtId="4" fontId="1" fillId="4" borderId="6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0" fillId="0" borderId="10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7" xfId="0" applyFill="1" applyBorder="1" applyAlignment="1">
      <alignment vertical="center" wrapText="1"/>
    </xf>
    <xf numFmtId="0" fontId="0" fillId="0" borderId="7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9" xfId="0" applyBorder="1" applyAlignment="1">
      <alignment vertical="center"/>
    </xf>
    <xf numFmtId="0" fontId="1" fillId="3" borderId="2" xfId="0" applyFont="1" applyFill="1" applyBorder="1" applyAlignment="1">
      <alignment horizontal="left" vertical="center"/>
    </xf>
  </cellXfs>
  <cellStyles count="1">
    <cellStyle name="Normalny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179293</xdr:colOff>
      <xdr:row>1</xdr:row>
      <xdr:rowOff>121632</xdr:rowOff>
    </xdr:from>
    <xdr:ext cx="1110941" cy="805656"/>
    <xdr:pic>
      <xdr:nvPicPr>
        <xdr:cNvPr id="4" name="Obraz 3" descr="logo na papier_ok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905999" y="312132"/>
          <a:ext cx="1110941" cy="805656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34"/>
  <sheetViews>
    <sheetView tabSelected="1" topLeftCell="A37" zoomScale="70" zoomScaleNormal="70" zoomScaleSheetLayoutView="85" workbookViewId="0">
      <selection activeCell="L124" sqref="L124"/>
    </sheetView>
  </sheetViews>
  <sheetFormatPr defaultRowHeight="15" x14ac:dyDescent="0.25"/>
  <cols>
    <col min="1" max="1" width="5.85546875" style="23" customWidth="1"/>
    <col min="2" max="2" width="11" customWidth="1"/>
    <col min="3" max="3" width="68.28515625" customWidth="1"/>
    <col min="4" max="4" width="7.7109375" customWidth="1"/>
    <col min="5" max="5" width="10.140625" style="10" customWidth="1"/>
    <col min="6" max="6" width="10.28515625" customWidth="1"/>
    <col min="7" max="7" width="14.5703125" customWidth="1"/>
  </cols>
  <sheetData>
    <row r="2" spans="1:7" ht="52.5" customHeight="1" x14ac:dyDescent="0.25">
      <c r="A2" s="59" t="s">
        <v>139</v>
      </c>
      <c r="B2" s="60"/>
      <c r="C2" s="48" t="s">
        <v>0</v>
      </c>
      <c r="D2" s="61"/>
      <c r="E2" s="62"/>
      <c r="F2" s="62"/>
      <c r="G2" s="63"/>
    </row>
    <row r="3" spans="1:7" ht="23.25" x14ac:dyDescent="0.25">
      <c r="A3" s="64" t="s">
        <v>1</v>
      </c>
      <c r="B3" s="65"/>
      <c r="C3" s="65"/>
      <c r="D3" s="65"/>
      <c r="E3" s="65"/>
      <c r="F3" s="65"/>
      <c r="G3" s="66"/>
    </row>
    <row r="4" spans="1:7" ht="15" customHeight="1" x14ac:dyDescent="0.25">
      <c r="A4" s="67" t="s">
        <v>83</v>
      </c>
      <c r="B4" s="68"/>
      <c r="C4" s="68"/>
      <c r="D4" s="68"/>
      <c r="E4" s="68"/>
      <c r="F4" s="68"/>
      <c r="G4" s="69"/>
    </row>
    <row r="5" spans="1:7" ht="15" customHeight="1" x14ac:dyDescent="0.25">
      <c r="A5" s="70"/>
      <c r="B5" s="71"/>
      <c r="C5" s="71"/>
      <c r="D5" s="71"/>
      <c r="E5" s="71"/>
      <c r="F5" s="71"/>
      <c r="G5" s="72"/>
    </row>
    <row r="6" spans="1:7" ht="30" x14ac:dyDescent="0.25">
      <c r="A6" s="28" t="s">
        <v>2</v>
      </c>
      <c r="B6" s="28" t="s">
        <v>3</v>
      </c>
      <c r="C6" s="28" t="s">
        <v>4</v>
      </c>
      <c r="D6" s="28" t="s">
        <v>5</v>
      </c>
      <c r="E6" s="29" t="s">
        <v>6</v>
      </c>
      <c r="F6" s="28" t="s">
        <v>7</v>
      </c>
      <c r="G6" s="29" t="s">
        <v>8</v>
      </c>
    </row>
    <row r="7" spans="1:7" x14ac:dyDescent="0.25">
      <c r="A7" s="30">
        <v>1</v>
      </c>
      <c r="B7" s="30"/>
      <c r="C7" s="31" t="s">
        <v>9</v>
      </c>
      <c r="D7" s="30"/>
      <c r="E7" s="32"/>
      <c r="F7" s="30"/>
      <c r="G7" s="33"/>
    </row>
    <row r="8" spans="1:7" x14ac:dyDescent="0.25">
      <c r="A8" s="34" t="s">
        <v>10</v>
      </c>
      <c r="B8" s="34"/>
      <c r="C8" s="35" t="s">
        <v>169</v>
      </c>
      <c r="D8" s="34"/>
      <c r="E8" s="36"/>
      <c r="F8" s="34"/>
      <c r="G8" s="37"/>
    </row>
    <row r="9" spans="1:7" ht="45" x14ac:dyDescent="0.25">
      <c r="A9" s="2" t="s">
        <v>11</v>
      </c>
      <c r="B9" s="19" t="s">
        <v>112</v>
      </c>
      <c r="C9" s="15" t="s">
        <v>165</v>
      </c>
      <c r="D9" s="2" t="s">
        <v>12</v>
      </c>
      <c r="E9" s="11">
        <v>0.22</v>
      </c>
      <c r="F9" s="12"/>
      <c r="G9" s="38"/>
    </row>
    <row r="10" spans="1:7" ht="30" x14ac:dyDescent="0.25">
      <c r="A10" s="2" t="s">
        <v>13</v>
      </c>
      <c r="B10" s="19" t="s">
        <v>113</v>
      </c>
      <c r="C10" s="15" t="s">
        <v>164</v>
      </c>
      <c r="D10" s="2" t="s">
        <v>14</v>
      </c>
      <c r="E10" s="17">
        <v>195</v>
      </c>
      <c r="F10" s="12"/>
      <c r="G10" s="38"/>
    </row>
    <row r="11" spans="1:7" ht="30" x14ac:dyDescent="0.25">
      <c r="A11" s="2" t="s">
        <v>15</v>
      </c>
      <c r="B11" s="19" t="s">
        <v>114</v>
      </c>
      <c r="C11" s="15" t="s">
        <v>161</v>
      </c>
      <c r="D11" s="16" t="s">
        <v>27</v>
      </c>
      <c r="E11" s="17">
        <v>38</v>
      </c>
      <c r="F11" s="12"/>
      <c r="G11" s="38"/>
    </row>
    <row r="12" spans="1:7" ht="75" x14ac:dyDescent="0.25">
      <c r="A12" s="2" t="s">
        <v>16</v>
      </c>
      <c r="B12" s="19" t="s">
        <v>114</v>
      </c>
      <c r="C12" s="3" t="s">
        <v>162</v>
      </c>
      <c r="D12" s="2" t="s">
        <v>14</v>
      </c>
      <c r="E12" s="11">
        <f>370.2+116.7</f>
        <v>486.9</v>
      </c>
      <c r="F12" s="12"/>
      <c r="G12" s="38"/>
    </row>
    <row r="13" spans="1:7" ht="30" x14ac:dyDescent="0.25">
      <c r="A13" s="2" t="s">
        <v>17</v>
      </c>
      <c r="B13" s="19" t="s">
        <v>114</v>
      </c>
      <c r="C13" s="15" t="s">
        <v>18</v>
      </c>
      <c r="D13" s="2" t="s">
        <v>14</v>
      </c>
      <c r="E13" s="11">
        <f>E12</f>
        <v>486.9</v>
      </c>
      <c r="F13" s="12"/>
      <c r="G13" s="38"/>
    </row>
    <row r="14" spans="1:7" ht="45" x14ac:dyDescent="0.25">
      <c r="A14" s="2" t="s">
        <v>19</v>
      </c>
      <c r="B14" s="19" t="s">
        <v>134</v>
      </c>
      <c r="C14" s="3" t="s">
        <v>163</v>
      </c>
      <c r="D14" s="2" t="s">
        <v>14</v>
      </c>
      <c r="E14" s="11">
        <v>16.3</v>
      </c>
      <c r="F14" s="12"/>
      <c r="G14" s="38"/>
    </row>
    <row r="15" spans="1:7" ht="30" x14ac:dyDescent="0.25">
      <c r="A15" s="2" t="s">
        <v>20</v>
      </c>
      <c r="B15" s="19" t="s">
        <v>114</v>
      </c>
      <c r="C15" s="3" t="s">
        <v>133</v>
      </c>
      <c r="D15" s="2" t="s">
        <v>14</v>
      </c>
      <c r="E15" s="17">
        <v>15.5</v>
      </c>
      <c r="F15" s="12"/>
      <c r="G15" s="38"/>
    </row>
    <row r="16" spans="1:7" ht="30" x14ac:dyDescent="0.25">
      <c r="A16" s="2" t="s">
        <v>21</v>
      </c>
      <c r="B16" s="19" t="s">
        <v>114</v>
      </c>
      <c r="C16" s="15" t="s">
        <v>109</v>
      </c>
      <c r="D16" s="16" t="s">
        <v>14</v>
      </c>
      <c r="E16" s="17">
        <v>15.5</v>
      </c>
      <c r="F16" s="12"/>
      <c r="G16" s="38"/>
    </row>
    <row r="17" spans="1:7" ht="60" x14ac:dyDescent="0.25">
      <c r="A17" s="2" t="s">
        <v>22</v>
      </c>
      <c r="B17" s="19" t="s">
        <v>114</v>
      </c>
      <c r="C17" s="21" t="s">
        <v>174</v>
      </c>
      <c r="D17" s="22" t="s">
        <v>14</v>
      </c>
      <c r="E17" s="18">
        <f>115+12*1.5*1.5+16*1.5*3.5</f>
        <v>226</v>
      </c>
      <c r="F17" s="12"/>
      <c r="G17" s="38"/>
    </row>
    <row r="18" spans="1:7" ht="30" x14ac:dyDescent="0.25">
      <c r="A18" s="2" t="s">
        <v>23</v>
      </c>
      <c r="B18" s="19" t="s">
        <v>114</v>
      </c>
      <c r="C18" s="15" t="s">
        <v>26</v>
      </c>
      <c r="D18" s="16" t="s">
        <v>14</v>
      </c>
      <c r="E18" s="17">
        <f>E17</f>
        <v>226</v>
      </c>
      <c r="F18" s="12"/>
      <c r="G18" s="38"/>
    </row>
    <row r="19" spans="1:7" ht="30" x14ac:dyDescent="0.25">
      <c r="A19" s="2" t="s">
        <v>24</v>
      </c>
      <c r="B19" s="19" t="s">
        <v>114</v>
      </c>
      <c r="C19" s="3" t="s">
        <v>110</v>
      </c>
      <c r="D19" s="2" t="s">
        <v>27</v>
      </c>
      <c r="E19" s="17">
        <v>41</v>
      </c>
      <c r="F19" s="12"/>
      <c r="G19" s="38"/>
    </row>
    <row r="20" spans="1:7" x14ac:dyDescent="0.25">
      <c r="A20" s="2" t="s">
        <v>25</v>
      </c>
      <c r="B20" s="19" t="s">
        <v>114</v>
      </c>
      <c r="C20" s="3" t="s">
        <v>111</v>
      </c>
      <c r="D20" s="2" t="s">
        <v>27</v>
      </c>
      <c r="E20" s="17">
        <v>7.5</v>
      </c>
      <c r="F20" s="12"/>
      <c r="G20" s="38"/>
    </row>
    <row r="21" spans="1:7" ht="15" hidden="1" customHeight="1" x14ac:dyDescent="0.25">
      <c r="A21" s="57" t="s">
        <v>170</v>
      </c>
      <c r="B21" s="57"/>
      <c r="C21" s="57"/>
      <c r="D21" s="57"/>
      <c r="E21" s="57"/>
      <c r="F21" s="57"/>
      <c r="G21" s="39">
        <f>SUM(G9:G20)</f>
        <v>0</v>
      </c>
    </row>
    <row r="22" spans="1:7" ht="15" hidden="1" customHeight="1" x14ac:dyDescent="0.25">
      <c r="A22" s="73" t="s">
        <v>170</v>
      </c>
      <c r="B22" s="73"/>
      <c r="C22" s="73"/>
      <c r="D22" s="73"/>
      <c r="E22" s="73"/>
      <c r="F22" s="73"/>
      <c r="G22" s="40">
        <f>G21</f>
        <v>0</v>
      </c>
    </row>
    <row r="23" spans="1:7" x14ac:dyDescent="0.25">
      <c r="A23" s="34" t="s">
        <v>29</v>
      </c>
      <c r="B23" s="34"/>
      <c r="C23" s="35" t="s">
        <v>64</v>
      </c>
      <c r="D23" s="34"/>
      <c r="E23" s="36"/>
      <c r="F23" s="34"/>
      <c r="G23" s="37"/>
    </row>
    <row r="24" spans="1:7" ht="45" x14ac:dyDescent="0.25">
      <c r="A24" s="2" t="s">
        <v>11</v>
      </c>
      <c r="B24" s="19" t="s">
        <v>113</v>
      </c>
      <c r="C24" s="3" t="s">
        <v>160</v>
      </c>
      <c r="D24" s="2" t="s">
        <v>28</v>
      </c>
      <c r="E24" s="17">
        <f>ROUND(974-(E12*0.35)-(E15*0.35)-(E17*0.22)-((E19+E20)*0.15*0.3),0)</f>
        <v>746</v>
      </c>
      <c r="F24" s="12"/>
      <c r="G24" s="38"/>
    </row>
    <row r="25" spans="1:7" x14ac:dyDescent="0.25">
      <c r="A25" s="2" t="s">
        <v>13</v>
      </c>
      <c r="B25" s="19" t="s">
        <v>113</v>
      </c>
      <c r="C25" s="3" t="s">
        <v>101</v>
      </c>
      <c r="D25" s="2" t="s">
        <v>14</v>
      </c>
      <c r="E25" s="11">
        <f>E30+E35+E42+E47+E53+E58+E76</f>
        <v>1672.7000000000003</v>
      </c>
      <c r="F25" s="12"/>
      <c r="G25" s="38"/>
    </row>
    <row r="26" spans="1:7" ht="15" hidden="1" customHeight="1" x14ac:dyDescent="0.25">
      <c r="A26" s="57" t="s">
        <v>30</v>
      </c>
      <c r="B26" s="57"/>
      <c r="C26" s="57"/>
      <c r="D26" s="57"/>
      <c r="E26" s="57"/>
      <c r="F26" s="57"/>
      <c r="G26" s="39">
        <f>SUM(G24:G25)</f>
        <v>0</v>
      </c>
    </row>
    <row r="27" spans="1:7" ht="15" hidden="1" customHeight="1" x14ac:dyDescent="0.25">
      <c r="A27" s="73" t="s">
        <v>30</v>
      </c>
      <c r="B27" s="73"/>
      <c r="C27" s="73"/>
      <c r="D27" s="73"/>
      <c r="E27" s="73"/>
      <c r="F27" s="73"/>
      <c r="G27" s="40">
        <f>G26</f>
        <v>0</v>
      </c>
    </row>
    <row r="28" spans="1:7" x14ac:dyDescent="0.25">
      <c r="A28" s="34" t="s">
        <v>31</v>
      </c>
      <c r="B28" s="34"/>
      <c r="C28" s="35" t="s">
        <v>63</v>
      </c>
      <c r="D28" s="34"/>
      <c r="E28" s="36"/>
      <c r="F28" s="34"/>
      <c r="G28" s="37"/>
    </row>
    <row r="29" spans="1:7" ht="15.75" customHeight="1" x14ac:dyDescent="0.25">
      <c r="A29" s="41" t="s">
        <v>32</v>
      </c>
      <c r="B29" s="41"/>
      <c r="C29" s="42" t="s">
        <v>50</v>
      </c>
      <c r="D29" s="41"/>
      <c r="E29" s="43"/>
      <c r="F29" s="41"/>
      <c r="G29" s="44"/>
    </row>
    <row r="30" spans="1:7" ht="69" x14ac:dyDescent="0.25">
      <c r="A30" s="2" t="s">
        <v>11</v>
      </c>
      <c r="B30" s="19" t="s">
        <v>115</v>
      </c>
      <c r="C30" s="3" t="s">
        <v>158</v>
      </c>
      <c r="D30" s="2" t="s">
        <v>14</v>
      </c>
      <c r="E30" s="11">
        <f>884.7+152.7+48.4</f>
        <v>1085.8000000000002</v>
      </c>
      <c r="F30" s="12"/>
      <c r="G30" s="45"/>
    </row>
    <row r="31" spans="1:7" ht="96" x14ac:dyDescent="0.25">
      <c r="A31" s="2" t="s">
        <v>13</v>
      </c>
      <c r="B31" s="19" t="s">
        <v>121</v>
      </c>
      <c r="C31" s="3" t="s">
        <v>159</v>
      </c>
      <c r="D31" s="2" t="s">
        <v>14</v>
      </c>
      <c r="E31" s="11">
        <f>884.7+16+48.4</f>
        <v>949.1</v>
      </c>
      <c r="F31" s="12"/>
      <c r="G31" s="45"/>
    </row>
    <row r="32" spans="1:7" ht="30" x14ac:dyDescent="0.25">
      <c r="A32" s="2" t="s">
        <v>15</v>
      </c>
      <c r="B32" s="4" t="s">
        <v>119</v>
      </c>
      <c r="C32" s="3" t="s">
        <v>130</v>
      </c>
      <c r="D32" s="2" t="s">
        <v>14</v>
      </c>
      <c r="E32" s="11">
        <f>929.7-45</f>
        <v>884.7</v>
      </c>
      <c r="F32" s="12"/>
      <c r="G32" s="45"/>
    </row>
    <row r="33" spans="1:7" ht="15" hidden="1" customHeight="1" x14ac:dyDescent="0.25">
      <c r="A33" s="57" t="s">
        <v>152</v>
      </c>
      <c r="B33" s="57"/>
      <c r="C33" s="57"/>
      <c r="D33" s="57"/>
      <c r="E33" s="57"/>
      <c r="F33" s="57"/>
      <c r="G33" s="39">
        <f>SUM(G30:G32)</f>
        <v>0</v>
      </c>
    </row>
    <row r="34" spans="1:7" x14ac:dyDescent="0.25">
      <c r="A34" s="41" t="s">
        <v>33</v>
      </c>
      <c r="B34" s="41"/>
      <c r="C34" s="42" t="s">
        <v>52</v>
      </c>
      <c r="D34" s="41"/>
      <c r="E34" s="43"/>
      <c r="F34" s="41"/>
      <c r="G34" s="44"/>
    </row>
    <row r="35" spans="1:7" ht="69" x14ac:dyDescent="0.25">
      <c r="A35" s="2" t="s">
        <v>11</v>
      </c>
      <c r="B35" s="19" t="s">
        <v>117</v>
      </c>
      <c r="C35" s="3" t="s">
        <v>151</v>
      </c>
      <c r="D35" s="2" t="s">
        <v>14</v>
      </c>
      <c r="E35" s="11">
        <v>79.5</v>
      </c>
      <c r="F35" s="12"/>
      <c r="G35" s="45"/>
    </row>
    <row r="36" spans="1:7" ht="30" x14ac:dyDescent="0.25">
      <c r="A36" s="2" t="s">
        <v>13</v>
      </c>
      <c r="B36" s="19" t="s">
        <v>121</v>
      </c>
      <c r="C36" s="3" t="s">
        <v>53</v>
      </c>
      <c r="D36" s="2" t="s">
        <v>14</v>
      </c>
      <c r="E36" s="11">
        <v>75</v>
      </c>
      <c r="F36" s="12"/>
      <c r="G36" s="45"/>
    </row>
    <row r="37" spans="1:7" x14ac:dyDescent="0.25">
      <c r="A37" s="2" t="s">
        <v>15</v>
      </c>
      <c r="B37" s="4" t="s">
        <v>136</v>
      </c>
      <c r="C37" s="3" t="s">
        <v>135</v>
      </c>
      <c r="D37" s="2" t="s">
        <v>14</v>
      </c>
      <c r="E37" s="11">
        <v>75</v>
      </c>
      <c r="F37" s="12"/>
      <c r="G37" s="45"/>
    </row>
    <row r="38" spans="1:7" ht="45" x14ac:dyDescent="0.25">
      <c r="A38" s="2" t="s">
        <v>16</v>
      </c>
      <c r="B38" s="4" t="s">
        <v>136</v>
      </c>
      <c r="C38" s="3" t="s">
        <v>54</v>
      </c>
      <c r="D38" s="2" t="s">
        <v>14</v>
      </c>
      <c r="E38" s="11">
        <v>75</v>
      </c>
      <c r="F38" s="12"/>
      <c r="G38" s="45"/>
    </row>
    <row r="39" spans="1:7" ht="27" x14ac:dyDescent="0.25">
      <c r="A39" s="2" t="s">
        <v>17</v>
      </c>
      <c r="B39" s="4" t="s">
        <v>136</v>
      </c>
      <c r="C39" s="3" t="s">
        <v>150</v>
      </c>
      <c r="D39" s="2" t="s">
        <v>14</v>
      </c>
      <c r="E39" s="11">
        <v>75</v>
      </c>
      <c r="F39" s="12"/>
      <c r="G39" s="45"/>
    </row>
    <row r="40" spans="1:7" ht="15" hidden="1" customHeight="1" x14ac:dyDescent="0.25">
      <c r="A40" s="57" t="s">
        <v>168</v>
      </c>
      <c r="B40" s="57"/>
      <c r="C40" s="57"/>
      <c r="D40" s="57"/>
      <c r="E40" s="57"/>
      <c r="F40" s="57"/>
      <c r="G40" s="39">
        <f>SUM(G35:G39)</f>
        <v>0</v>
      </c>
    </row>
    <row r="41" spans="1:7" x14ac:dyDescent="0.25">
      <c r="A41" s="41" t="s">
        <v>34</v>
      </c>
      <c r="B41" s="41"/>
      <c r="C41" s="42" t="s">
        <v>126</v>
      </c>
      <c r="D41" s="41"/>
      <c r="E41" s="43"/>
      <c r="F41" s="41"/>
      <c r="G41" s="44"/>
    </row>
    <row r="42" spans="1:7" ht="30" x14ac:dyDescent="0.25">
      <c r="A42" s="2" t="s">
        <v>11</v>
      </c>
      <c r="B42" s="19" t="s">
        <v>115</v>
      </c>
      <c r="C42" s="3" t="s">
        <v>57</v>
      </c>
      <c r="D42" s="2" t="s">
        <v>14</v>
      </c>
      <c r="E42" s="11">
        <v>226</v>
      </c>
      <c r="F42" s="12"/>
      <c r="G42" s="45"/>
    </row>
    <row r="43" spans="1:7" ht="30" x14ac:dyDescent="0.25">
      <c r="A43" s="2" t="s">
        <v>13</v>
      </c>
      <c r="B43" s="19" t="s">
        <v>121</v>
      </c>
      <c r="C43" s="3" t="s">
        <v>55</v>
      </c>
      <c r="D43" s="2" t="s">
        <v>14</v>
      </c>
      <c r="E43" s="11">
        <v>226</v>
      </c>
      <c r="F43" s="12"/>
      <c r="G43" s="45"/>
    </row>
    <row r="44" spans="1:7" ht="30" x14ac:dyDescent="0.25">
      <c r="A44" s="2" t="s">
        <v>15</v>
      </c>
      <c r="B44" s="4" t="s">
        <v>119</v>
      </c>
      <c r="C44" s="3" t="s">
        <v>128</v>
      </c>
      <c r="D44" s="2" t="s">
        <v>14</v>
      </c>
      <c r="E44" s="11">
        <v>226</v>
      </c>
      <c r="F44" s="12"/>
      <c r="G44" s="45"/>
    </row>
    <row r="45" spans="1:7" ht="15" hidden="1" customHeight="1" x14ac:dyDescent="0.25">
      <c r="A45" s="57" t="s">
        <v>166</v>
      </c>
      <c r="B45" s="57"/>
      <c r="C45" s="57"/>
      <c r="D45" s="57"/>
      <c r="E45" s="57"/>
      <c r="F45" s="57"/>
      <c r="G45" s="39">
        <f>SUM(G42:G44)</f>
        <v>0</v>
      </c>
    </row>
    <row r="46" spans="1:7" x14ac:dyDescent="0.25">
      <c r="A46" s="41" t="s">
        <v>35</v>
      </c>
      <c r="B46" s="41"/>
      <c r="C46" s="42" t="s">
        <v>56</v>
      </c>
      <c r="D46" s="41"/>
      <c r="E46" s="43"/>
      <c r="F46" s="41"/>
      <c r="G46" s="44"/>
    </row>
    <row r="47" spans="1:7" ht="30" x14ac:dyDescent="0.25">
      <c r="A47" s="2" t="s">
        <v>11</v>
      </c>
      <c r="B47" s="19" t="s">
        <v>115</v>
      </c>
      <c r="C47" s="3" t="s">
        <v>57</v>
      </c>
      <c r="D47" s="2" t="s">
        <v>14</v>
      </c>
      <c r="E47" s="11">
        <v>150</v>
      </c>
      <c r="F47" s="12"/>
      <c r="G47" s="45"/>
    </row>
    <row r="48" spans="1:7" ht="30" x14ac:dyDescent="0.25">
      <c r="A48" s="2" t="s">
        <v>13</v>
      </c>
      <c r="B48" s="19" t="s">
        <v>121</v>
      </c>
      <c r="C48" s="3" t="s">
        <v>55</v>
      </c>
      <c r="D48" s="2" t="s">
        <v>14</v>
      </c>
      <c r="E48" s="11">
        <v>150</v>
      </c>
      <c r="F48" s="12"/>
      <c r="G48" s="45"/>
    </row>
    <row r="49" spans="1:7" ht="30" x14ac:dyDescent="0.25">
      <c r="A49" s="16" t="s">
        <v>15</v>
      </c>
      <c r="B49" s="19" t="s">
        <v>120</v>
      </c>
      <c r="C49" s="15" t="s">
        <v>106</v>
      </c>
      <c r="D49" s="16" t="s">
        <v>14</v>
      </c>
      <c r="E49" s="17">
        <v>150</v>
      </c>
      <c r="F49" s="12"/>
      <c r="G49" s="46"/>
    </row>
    <row r="50" spans="1:7" x14ac:dyDescent="0.25">
      <c r="A50" s="2" t="s">
        <v>16</v>
      </c>
      <c r="B50" s="19" t="s">
        <v>120</v>
      </c>
      <c r="C50" s="3" t="s">
        <v>58</v>
      </c>
      <c r="D50" s="2" t="s">
        <v>14</v>
      </c>
      <c r="E50" s="11">
        <v>150</v>
      </c>
      <c r="F50" s="12"/>
      <c r="G50" s="45"/>
    </row>
    <row r="51" spans="1:7" ht="15" hidden="1" customHeight="1" x14ac:dyDescent="0.25">
      <c r="A51" s="57" t="s">
        <v>167</v>
      </c>
      <c r="B51" s="57"/>
      <c r="C51" s="57"/>
      <c r="D51" s="57"/>
      <c r="E51" s="57"/>
      <c r="F51" s="57"/>
      <c r="G51" s="39">
        <f>SUM(G47:G50)</f>
        <v>0</v>
      </c>
    </row>
    <row r="52" spans="1:7" x14ac:dyDescent="0.25">
      <c r="A52" s="41" t="s">
        <v>36</v>
      </c>
      <c r="B52" s="41"/>
      <c r="C52" s="42" t="s">
        <v>59</v>
      </c>
      <c r="D52" s="41"/>
      <c r="E52" s="43"/>
      <c r="F52" s="41"/>
      <c r="G52" s="44"/>
    </row>
    <row r="53" spans="1:7" ht="30" x14ac:dyDescent="0.25">
      <c r="A53" s="2" t="s">
        <v>11</v>
      </c>
      <c r="B53" s="19" t="s">
        <v>115</v>
      </c>
      <c r="C53" s="15" t="s">
        <v>57</v>
      </c>
      <c r="D53" s="2" t="s">
        <v>14</v>
      </c>
      <c r="E53" s="11">
        <v>4</v>
      </c>
      <c r="F53" s="12"/>
      <c r="G53" s="45"/>
    </row>
    <row r="54" spans="1:7" ht="30" x14ac:dyDescent="0.25">
      <c r="A54" s="2" t="s">
        <v>13</v>
      </c>
      <c r="B54" s="19" t="s">
        <v>121</v>
      </c>
      <c r="C54" s="15" t="s">
        <v>55</v>
      </c>
      <c r="D54" s="2" t="s">
        <v>14</v>
      </c>
      <c r="E54" s="11">
        <v>4</v>
      </c>
      <c r="F54" s="12"/>
      <c r="G54" s="45"/>
    </row>
    <row r="55" spans="1:7" ht="30" x14ac:dyDescent="0.25">
      <c r="A55" s="2" t="s">
        <v>15</v>
      </c>
      <c r="B55" s="19" t="s">
        <v>118</v>
      </c>
      <c r="C55" s="15" t="s">
        <v>129</v>
      </c>
      <c r="D55" s="2" t="s">
        <v>14</v>
      </c>
      <c r="E55" s="11">
        <v>4</v>
      </c>
      <c r="F55" s="12"/>
      <c r="G55" s="45"/>
    </row>
    <row r="56" spans="1:7" ht="15" hidden="1" customHeight="1" x14ac:dyDescent="0.25">
      <c r="A56" s="57" t="s">
        <v>144</v>
      </c>
      <c r="B56" s="57"/>
      <c r="C56" s="57"/>
      <c r="D56" s="57"/>
      <c r="E56" s="57"/>
      <c r="F56" s="57"/>
      <c r="G56" s="39">
        <f>SUM(G53:G55)</f>
        <v>0</v>
      </c>
    </row>
    <row r="57" spans="1:7" x14ac:dyDescent="0.25">
      <c r="A57" s="41" t="s">
        <v>37</v>
      </c>
      <c r="B57" s="41"/>
      <c r="C57" s="42" t="s">
        <v>148</v>
      </c>
      <c r="D57" s="41"/>
      <c r="E57" s="43"/>
      <c r="F57" s="41"/>
      <c r="G57" s="44"/>
    </row>
    <row r="58" spans="1:7" ht="30" x14ac:dyDescent="0.25">
      <c r="A58" s="16" t="s">
        <v>11</v>
      </c>
      <c r="B58" s="19" t="s">
        <v>115</v>
      </c>
      <c r="C58" s="15" t="s">
        <v>51</v>
      </c>
      <c r="D58" s="16" t="s">
        <v>14</v>
      </c>
      <c r="E58" s="17">
        <v>70</v>
      </c>
      <c r="F58" s="12"/>
      <c r="G58" s="46"/>
    </row>
    <row r="59" spans="1:7" ht="30" x14ac:dyDescent="0.25">
      <c r="A59" s="16" t="s">
        <v>13</v>
      </c>
      <c r="B59" s="19" t="s">
        <v>121</v>
      </c>
      <c r="C59" s="15" t="s">
        <v>60</v>
      </c>
      <c r="D59" s="16" t="s">
        <v>14</v>
      </c>
      <c r="E59" s="17">
        <v>81.400000000000006</v>
      </c>
      <c r="F59" s="12"/>
      <c r="G59" s="46"/>
    </row>
    <row r="60" spans="1:7" ht="30" x14ac:dyDescent="0.25">
      <c r="A60" s="16" t="s">
        <v>15</v>
      </c>
      <c r="B60" s="19" t="s">
        <v>120</v>
      </c>
      <c r="C60" s="15" t="s">
        <v>106</v>
      </c>
      <c r="D60" s="16" t="s">
        <v>14</v>
      </c>
      <c r="E60" s="17">
        <v>81.400000000000006</v>
      </c>
      <c r="F60" s="12"/>
      <c r="G60" s="46"/>
    </row>
    <row r="61" spans="1:7" s="20" customFormat="1" x14ac:dyDescent="0.25">
      <c r="A61" s="16" t="s">
        <v>16</v>
      </c>
      <c r="B61" s="19" t="s">
        <v>120</v>
      </c>
      <c r="C61" s="15" t="s">
        <v>61</v>
      </c>
      <c r="D61" s="16" t="s">
        <v>14</v>
      </c>
      <c r="E61" s="17">
        <v>116.8</v>
      </c>
      <c r="F61" s="12"/>
      <c r="G61" s="46"/>
    </row>
    <row r="62" spans="1:7" s="20" customFormat="1" ht="30" x14ac:dyDescent="0.25">
      <c r="A62" s="16" t="s">
        <v>17</v>
      </c>
      <c r="B62" s="19" t="s">
        <v>120</v>
      </c>
      <c r="C62" s="15" t="s">
        <v>107</v>
      </c>
      <c r="D62" s="16" t="s">
        <v>14</v>
      </c>
      <c r="E62" s="17">
        <v>116.8</v>
      </c>
      <c r="F62" s="12"/>
      <c r="G62" s="46"/>
    </row>
    <row r="63" spans="1:7" s="20" customFormat="1" x14ac:dyDescent="0.25">
      <c r="A63" s="16" t="s">
        <v>19</v>
      </c>
      <c r="B63" s="19" t="s">
        <v>120</v>
      </c>
      <c r="C63" s="15" t="s">
        <v>173</v>
      </c>
      <c r="D63" s="16" t="s">
        <v>14</v>
      </c>
      <c r="E63" s="17">
        <v>133</v>
      </c>
      <c r="F63" s="12"/>
      <c r="G63" s="46"/>
    </row>
    <row r="64" spans="1:7" s="20" customFormat="1" x14ac:dyDescent="0.25">
      <c r="A64" s="16" t="s">
        <v>20</v>
      </c>
      <c r="B64" s="19" t="s">
        <v>120</v>
      </c>
      <c r="C64" s="15" t="s">
        <v>132</v>
      </c>
      <c r="D64" s="16" t="s">
        <v>27</v>
      </c>
      <c r="E64" s="17">
        <v>81.5</v>
      </c>
      <c r="F64" s="12"/>
      <c r="G64" s="46"/>
    </row>
    <row r="65" spans="1:7" s="20" customFormat="1" x14ac:dyDescent="0.25">
      <c r="A65" s="16" t="s">
        <v>21</v>
      </c>
      <c r="B65" s="19" t="s">
        <v>120</v>
      </c>
      <c r="C65" s="15" t="s">
        <v>62</v>
      </c>
      <c r="D65" s="16" t="s">
        <v>14</v>
      </c>
      <c r="E65" s="17">
        <v>133</v>
      </c>
      <c r="F65" s="12"/>
      <c r="G65" s="46"/>
    </row>
    <row r="66" spans="1:7" s="20" customFormat="1" ht="15" hidden="1" customHeight="1" x14ac:dyDescent="0.25">
      <c r="A66" s="57" t="s">
        <v>147</v>
      </c>
      <c r="B66" s="57"/>
      <c r="C66" s="57"/>
      <c r="D66" s="57"/>
      <c r="E66" s="57"/>
      <c r="F66" s="57"/>
      <c r="G66" s="39">
        <f>SUM(G58:G65)</f>
        <v>0</v>
      </c>
    </row>
    <row r="67" spans="1:7" s="20" customFormat="1" x14ac:dyDescent="0.25">
      <c r="A67" s="41" t="s">
        <v>154</v>
      </c>
      <c r="B67" s="41"/>
      <c r="C67" s="42" t="s">
        <v>155</v>
      </c>
      <c r="D67" s="41"/>
      <c r="E67" s="43"/>
      <c r="F67" s="41"/>
      <c r="G67" s="44"/>
    </row>
    <row r="68" spans="1:7" s="20" customFormat="1" ht="45" x14ac:dyDescent="0.25">
      <c r="A68" s="16" t="s">
        <v>11</v>
      </c>
      <c r="B68" s="19" t="s">
        <v>120</v>
      </c>
      <c r="C68" s="15" t="s">
        <v>157</v>
      </c>
      <c r="D68" s="16" t="s">
        <v>14</v>
      </c>
      <c r="E68" s="17">
        <v>35</v>
      </c>
      <c r="F68" s="12"/>
      <c r="G68" s="46"/>
    </row>
    <row r="69" spans="1:7" ht="30" x14ac:dyDescent="0.25">
      <c r="A69" s="16" t="s">
        <v>13</v>
      </c>
      <c r="B69" s="19" t="s">
        <v>121</v>
      </c>
      <c r="C69" s="15" t="s">
        <v>156</v>
      </c>
      <c r="D69" s="16" t="s">
        <v>14</v>
      </c>
      <c r="E69" s="17">
        <v>52.5</v>
      </c>
      <c r="F69" s="12"/>
      <c r="G69" s="46"/>
    </row>
    <row r="70" spans="1:7" ht="0.75" customHeight="1" x14ac:dyDescent="0.25">
      <c r="A70" s="57" t="s">
        <v>147</v>
      </c>
      <c r="B70" s="57"/>
      <c r="C70" s="57"/>
      <c r="D70" s="57"/>
      <c r="E70" s="57"/>
      <c r="F70" s="57"/>
      <c r="G70" s="39">
        <f>SUM(G61:G69)</f>
        <v>0</v>
      </c>
    </row>
    <row r="71" spans="1:7" hidden="1" x14ac:dyDescent="0.25">
      <c r="A71" s="73" t="s">
        <v>84</v>
      </c>
      <c r="B71" s="73"/>
      <c r="C71" s="73"/>
      <c r="D71" s="73"/>
      <c r="E71" s="73"/>
      <c r="F71" s="73"/>
      <c r="G71" s="40">
        <f>G66+G56+G51+G45+G40+G33+G70</f>
        <v>0</v>
      </c>
    </row>
    <row r="72" spans="1:7" x14ac:dyDescent="0.25">
      <c r="A72" s="34" t="s">
        <v>38</v>
      </c>
      <c r="B72" s="34"/>
      <c r="C72" s="35" t="s">
        <v>42</v>
      </c>
      <c r="D72" s="34"/>
      <c r="E72" s="36"/>
      <c r="F72" s="34"/>
      <c r="G72" s="37"/>
    </row>
    <row r="73" spans="1:7" x14ac:dyDescent="0.25">
      <c r="A73" s="41" t="s">
        <v>39</v>
      </c>
      <c r="B73" s="41"/>
      <c r="C73" s="42" t="s">
        <v>43</v>
      </c>
      <c r="D73" s="41"/>
      <c r="E73" s="43"/>
      <c r="F73" s="41"/>
      <c r="G73" s="44"/>
    </row>
    <row r="74" spans="1:7" ht="90" x14ac:dyDescent="0.25">
      <c r="A74" s="2" t="s">
        <v>11</v>
      </c>
      <c r="B74" s="4" t="s">
        <v>116</v>
      </c>
      <c r="C74" s="3" t="s">
        <v>146</v>
      </c>
      <c r="D74" s="2" t="s">
        <v>27</v>
      </c>
      <c r="E74" s="11">
        <f>67+307.6+53.1</f>
        <v>427.70000000000005</v>
      </c>
      <c r="F74" s="12"/>
      <c r="G74" s="45"/>
    </row>
    <row r="75" spans="1:7" ht="30" x14ac:dyDescent="0.25">
      <c r="A75" s="2" t="s">
        <v>13</v>
      </c>
      <c r="B75" s="4" t="s">
        <v>116</v>
      </c>
      <c r="C75" s="3" t="s">
        <v>127</v>
      </c>
      <c r="D75" s="2" t="s">
        <v>27</v>
      </c>
      <c r="E75" s="11">
        <v>50</v>
      </c>
      <c r="F75" s="12"/>
      <c r="G75" s="45"/>
    </row>
    <row r="76" spans="1:7" ht="30" x14ac:dyDescent="0.25">
      <c r="A76" s="2" t="s">
        <v>15</v>
      </c>
      <c r="B76" s="4" t="s">
        <v>117</v>
      </c>
      <c r="C76" s="3" t="s">
        <v>149</v>
      </c>
      <c r="D76" s="2" t="s">
        <v>14</v>
      </c>
      <c r="E76" s="11">
        <f>0.35*E77</f>
        <v>57.4</v>
      </c>
      <c r="F76" s="12"/>
      <c r="G76" s="45"/>
    </row>
    <row r="77" spans="1:7" ht="30" x14ac:dyDescent="0.25">
      <c r="A77" s="2" t="s">
        <v>16</v>
      </c>
      <c r="B77" s="4" t="s">
        <v>116</v>
      </c>
      <c r="C77" s="3" t="s">
        <v>122</v>
      </c>
      <c r="D77" s="2" t="s">
        <v>27</v>
      </c>
      <c r="E77" s="11">
        <f>129+35</f>
        <v>164</v>
      </c>
      <c r="F77" s="12"/>
      <c r="G77" s="45"/>
    </row>
    <row r="78" spans="1:7" ht="15" hidden="1" customHeight="1" x14ac:dyDescent="0.25">
      <c r="A78" s="57" t="s">
        <v>44</v>
      </c>
      <c r="B78" s="57"/>
      <c r="C78" s="57"/>
      <c r="D78" s="57"/>
      <c r="E78" s="57"/>
      <c r="F78" s="57"/>
      <c r="G78" s="39">
        <f>SUM(G74:G77)</f>
        <v>0</v>
      </c>
    </row>
    <row r="79" spans="1:7" x14ac:dyDescent="0.25">
      <c r="A79" s="41" t="s">
        <v>40</v>
      </c>
      <c r="B79" s="41"/>
      <c r="C79" s="42" t="s">
        <v>45</v>
      </c>
      <c r="D79" s="41"/>
      <c r="E79" s="43"/>
      <c r="F79" s="41"/>
      <c r="G79" s="44"/>
    </row>
    <row r="80" spans="1:7" ht="45" x14ac:dyDescent="0.25">
      <c r="A80" s="2" t="s">
        <v>11</v>
      </c>
      <c r="B80" s="4" t="s">
        <v>118</v>
      </c>
      <c r="C80" s="3" t="s">
        <v>145</v>
      </c>
      <c r="D80" s="2" t="s">
        <v>27</v>
      </c>
      <c r="E80" s="11">
        <v>92</v>
      </c>
      <c r="F80" s="12"/>
      <c r="G80" s="45"/>
    </row>
    <row r="81" spans="1:7" ht="45" x14ac:dyDescent="0.25">
      <c r="A81" s="2">
        <v>2</v>
      </c>
      <c r="B81" s="4" t="s">
        <v>118</v>
      </c>
      <c r="C81" s="15" t="s">
        <v>131</v>
      </c>
      <c r="D81" s="2" t="s">
        <v>27</v>
      </c>
      <c r="E81" s="11">
        <v>58</v>
      </c>
      <c r="F81" s="12"/>
      <c r="G81" s="45"/>
    </row>
    <row r="82" spans="1:7" ht="15.75" hidden="1" customHeight="1" x14ac:dyDescent="0.25">
      <c r="A82" s="57" t="s">
        <v>46</v>
      </c>
      <c r="B82" s="57"/>
      <c r="C82" s="57"/>
      <c r="D82" s="57"/>
      <c r="E82" s="57"/>
      <c r="F82" s="57"/>
      <c r="G82" s="39">
        <f>SUM(G80:G81)</f>
        <v>0</v>
      </c>
    </row>
    <row r="83" spans="1:7" x14ac:dyDescent="0.25">
      <c r="A83" s="41" t="s">
        <v>41</v>
      </c>
      <c r="B83" s="41"/>
      <c r="C83" s="42" t="s">
        <v>105</v>
      </c>
      <c r="D83" s="41"/>
      <c r="E83" s="43"/>
      <c r="F83" s="41"/>
      <c r="G83" s="44"/>
    </row>
    <row r="84" spans="1:7" ht="45" x14ac:dyDescent="0.25">
      <c r="A84" s="2" t="s">
        <v>11</v>
      </c>
      <c r="B84" s="4" t="s">
        <v>116</v>
      </c>
      <c r="C84" s="15" t="s">
        <v>143</v>
      </c>
      <c r="D84" s="16" t="s">
        <v>14</v>
      </c>
      <c r="E84" s="17">
        <v>43.5</v>
      </c>
      <c r="F84" s="12"/>
      <c r="G84" s="45"/>
    </row>
    <row r="85" spans="1:7" x14ac:dyDescent="0.25">
      <c r="A85" s="2" t="s">
        <v>13</v>
      </c>
      <c r="B85" s="4" t="s">
        <v>119</v>
      </c>
      <c r="C85" s="3" t="s">
        <v>98</v>
      </c>
      <c r="D85" s="2" t="s">
        <v>65</v>
      </c>
      <c r="E85" s="11">
        <v>10</v>
      </c>
      <c r="F85" s="12"/>
      <c r="G85" s="45"/>
    </row>
    <row r="86" spans="1:7" x14ac:dyDescent="0.25">
      <c r="A86" s="2" t="s">
        <v>15</v>
      </c>
      <c r="B86" s="4" t="s">
        <v>119</v>
      </c>
      <c r="C86" s="3" t="s">
        <v>99</v>
      </c>
      <c r="D86" s="2" t="s">
        <v>65</v>
      </c>
      <c r="E86" s="11">
        <v>5</v>
      </c>
      <c r="F86" s="12"/>
      <c r="G86" s="45"/>
    </row>
    <row r="87" spans="1:7" ht="15.75" hidden="1" customHeight="1" x14ac:dyDescent="0.25">
      <c r="A87" s="57" t="s">
        <v>100</v>
      </c>
      <c r="B87" s="57"/>
      <c r="C87" s="57"/>
      <c r="D87" s="57"/>
      <c r="E87" s="57"/>
      <c r="F87" s="57"/>
      <c r="G87" s="39">
        <f>SUM(G84:G86)</f>
        <v>0</v>
      </c>
    </row>
    <row r="88" spans="1:7" ht="15.75" hidden="1" customHeight="1" x14ac:dyDescent="0.25">
      <c r="A88" s="73" t="s">
        <v>47</v>
      </c>
      <c r="B88" s="73"/>
      <c r="C88" s="73"/>
      <c r="D88" s="73"/>
      <c r="E88" s="73"/>
      <c r="F88" s="73"/>
      <c r="G88" s="40">
        <f>G87+G82+G78</f>
        <v>0</v>
      </c>
    </row>
    <row r="89" spans="1:7" ht="15.75" hidden="1" customHeight="1" x14ac:dyDescent="0.25">
      <c r="A89" s="58" t="s">
        <v>48</v>
      </c>
      <c r="B89" s="58"/>
      <c r="C89" s="58"/>
      <c r="D89" s="58"/>
      <c r="E89" s="58"/>
      <c r="F89" s="58"/>
      <c r="G89" s="47">
        <f>G88+G71+G27+G22</f>
        <v>0</v>
      </c>
    </row>
    <row r="90" spans="1:7" x14ac:dyDescent="0.25">
      <c r="A90" s="24"/>
      <c r="B90" s="25"/>
      <c r="C90" s="25"/>
      <c r="D90" s="25"/>
      <c r="E90" s="26"/>
      <c r="F90" s="25"/>
      <c r="G90" s="27"/>
    </row>
    <row r="91" spans="1:7" x14ac:dyDescent="0.25">
      <c r="A91" s="24"/>
      <c r="B91" s="25"/>
      <c r="C91" s="25"/>
      <c r="D91" s="25"/>
      <c r="E91" s="26"/>
      <c r="F91" s="25"/>
      <c r="G91" s="27"/>
    </row>
    <row r="92" spans="1:7" x14ac:dyDescent="0.25">
      <c r="A92" s="24"/>
      <c r="B92" s="25"/>
      <c r="C92" s="25"/>
      <c r="D92" s="25"/>
      <c r="E92" s="26"/>
      <c r="F92" s="25"/>
      <c r="G92" s="27"/>
    </row>
    <row r="93" spans="1:7" x14ac:dyDescent="0.25">
      <c r="A93" s="24"/>
      <c r="B93" s="25"/>
      <c r="C93" s="25"/>
      <c r="D93" s="25"/>
      <c r="E93" s="26"/>
      <c r="F93" s="25"/>
      <c r="G93" s="27"/>
    </row>
    <row r="94" spans="1:7" ht="45" x14ac:dyDescent="0.25">
      <c r="A94" s="59" t="s">
        <v>139</v>
      </c>
      <c r="B94" s="60"/>
      <c r="C94" s="48" t="s">
        <v>0</v>
      </c>
      <c r="D94" s="61"/>
      <c r="E94" s="62"/>
      <c r="F94" s="62"/>
      <c r="G94" s="63"/>
    </row>
    <row r="95" spans="1:7" ht="23.25" x14ac:dyDescent="0.25">
      <c r="A95" s="64" t="s">
        <v>171</v>
      </c>
      <c r="B95" s="65"/>
      <c r="C95" s="65"/>
      <c r="D95" s="65"/>
      <c r="E95" s="65"/>
      <c r="F95" s="65"/>
      <c r="G95" s="66"/>
    </row>
    <row r="96" spans="1:7" x14ac:dyDescent="0.25">
      <c r="A96" s="67" t="s">
        <v>83</v>
      </c>
      <c r="B96" s="68"/>
      <c r="C96" s="68"/>
      <c r="D96" s="68"/>
      <c r="E96" s="68"/>
      <c r="F96" s="68"/>
      <c r="G96" s="69"/>
    </row>
    <row r="97" spans="1:7" x14ac:dyDescent="0.25">
      <c r="A97" s="70"/>
      <c r="B97" s="71"/>
      <c r="C97" s="71"/>
      <c r="D97" s="71"/>
      <c r="E97" s="71"/>
      <c r="F97" s="71"/>
      <c r="G97" s="72"/>
    </row>
    <row r="98" spans="1:7" ht="30" x14ac:dyDescent="0.25">
      <c r="A98" s="28" t="s">
        <v>2</v>
      </c>
      <c r="B98" s="28" t="s">
        <v>3</v>
      </c>
      <c r="C98" s="28" t="s">
        <v>4</v>
      </c>
      <c r="D98" s="28" t="s">
        <v>5</v>
      </c>
      <c r="E98" s="29" t="s">
        <v>6</v>
      </c>
      <c r="F98" s="28" t="s">
        <v>7</v>
      </c>
      <c r="G98" s="29" t="s">
        <v>8</v>
      </c>
    </row>
    <row r="99" spans="1:7" x14ac:dyDescent="0.25">
      <c r="A99" s="34" t="s">
        <v>13</v>
      </c>
      <c r="B99" s="34"/>
      <c r="C99" s="49" t="s">
        <v>80</v>
      </c>
      <c r="D99" s="50"/>
      <c r="E99" s="51"/>
      <c r="F99" s="50"/>
      <c r="G99" s="52"/>
    </row>
    <row r="100" spans="1:7" x14ac:dyDescent="0.25">
      <c r="A100" s="41" t="s">
        <v>49</v>
      </c>
      <c r="B100" s="41"/>
      <c r="C100" s="53" t="s">
        <v>81</v>
      </c>
      <c r="D100" s="54"/>
      <c r="E100" s="55"/>
      <c r="F100" s="54"/>
      <c r="G100" s="56"/>
    </row>
    <row r="101" spans="1:7" x14ac:dyDescent="0.25">
      <c r="A101" s="2" t="s">
        <v>92</v>
      </c>
      <c r="B101" s="4" t="s">
        <v>125</v>
      </c>
      <c r="C101" s="3" t="s">
        <v>66</v>
      </c>
      <c r="D101" s="2" t="s">
        <v>65</v>
      </c>
      <c r="E101" s="11">
        <v>8</v>
      </c>
      <c r="F101" s="12"/>
      <c r="G101" s="45"/>
    </row>
    <row r="102" spans="1:7" x14ac:dyDescent="0.25">
      <c r="A102" s="2" t="s">
        <v>67</v>
      </c>
      <c r="B102" s="4" t="s">
        <v>125</v>
      </c>
      <c r="C102" s="3" t="s">
        <v>142</v>
      </c>
      <c r="D102" s="2" t="s">
        <v>65</v>
      </c>
      <c r="E102" s="11">
        <v>19</v>
      </c>
      <c r="F102" s="12"/>
      <c r="G102" s="45"/>
    </row>
    <row r="103" spans="1:7" ht="75" x14ac:dyDescent="0.25">
      <c r="A103" s="2" t="s">
        <v>93</v>
      </c>
      <c r="B103" s="4" t="s">
        <v>113</v>
      </c>
      <c r="C103" s="3" t="s">
        <v>153</v>
      </c>
      <c r="D103" s="2" t="s">
        <v>14</v>
      </c>
      <c r="E103" s="11">
        <f>4.2+85.7+30+38.9+29+13.7</f>
        <v>201.5</v>
      </c>
      <c r="F103" s="12"/>
      <c r="G103" s="45"/>
    </row>
    <row r="104" spans="1:7" x14ac:dyDescent="0.25">
      <c r="A104" s="2" t="s">
        <v>94</v>
      </c>
      <c r="B104" s="4" t="s">
        <v>137</v>
      </c>
      <c r="C104" s="3" t="s">
        <v>138</v>
      </c>
      <c r="D104" s="2" t="s">
        <v>14</v>
      </c>
      <c r="E104" s="11">
        <f>E103</f>
        <v>201.5</v>
      </c>
      <c r="F104" s="12"/>
      <c r="G104" s="45"/>
    </row>
    <row r="105" spans="1:7" hidden="1" x14ac:dyDescent="0.25">
      <c r="A105" s="58" t="s">
        <v>82</v>
      </c>
      <c r="B105" s="58"/>
      <c r="C105" s="58"/>
      <c r="D105" s="58"/>
      <c r="E105" s="58"/>
      <c r="F105" s="58"/>
      <c r="G105" s="47">
        <f>SUM(G101:G104)</f>
        <v>0</v>
      </c>
    </row>
    <row r="106" spans="1:7" x14ac:dyDescent="0.25">
      <c r="A106" s="9"/>
      <c r="B106" s="5"/>
      <c r="C106" s="5"/>
      <c r="D106" s="5"/>
      <c r="E106" s="13"/>
      <c r="F106" s="5"/>
      <c r="G106" s="6"/>
    </row>
    <row r="107" spans="1:7" ht="45" x14ac:dyDescent="0.25">
      <c r="A107" s="59" t="s">
        <v>139</v>
      </c>
      <c r="B107" s="60"/>
      <c r="C107" s="48" t="s">
        <v>0</v>
      </c>
      <c r="D107" s="61"/>
      <c r="E107" s="62"/>
      <c r="F107" s="62"/>
      <c r="G107" s="63"/>
    </row>
    <row r="108" spans="1:7" ht="23.25" x14ac:dyDescent="0.25">
      <c r="A108" s="64" t="s">
        <v>172</v>
      </c>
      <c r="B108" s="65"/>
      <c r="C108" s="65"/>
      <c r="D108" s="65"/>
      <c r="E108" s="65"/>
      <c r="F108" s="65"/>
      <c r="G108" s="66"/>
    </row>
    <row r="109" spans="1:7" x14ac:dyDescent="0.25">
      <c r="A109" s="67" t="s">
        <v>83</v>
      </c>
      <c r="B109" s="68"/>
      <c r="C109" s="68"/>
      <c r="D109" s="68"/>
      <c r="E109" s="68"/>
      <c r="F109" s="68"/>
      <c r="G109" s="69"/>
    </row>
    <row r="110" spans="1:7" x14ac:dyDescent="0.25">
      <c r="A110" s="70"/>
      <c r="B110" s="71"/>
      <c r="C110" s="71"/>
      <c r="D110" s="71"/>
      <c r="E110" s="71"/>
      <c r="F110" s="71"/>
      <c r="G110" s="72"/>
    </row>
    <row r="111" spans="1:7" x14ac:dyDescent="0.25">
      <c r="A111" s="34" t="s">
        <v>15</v>
      </c>
      <c r="B111" s="34"/>
      <c r="C111" s="49" t="s">
        <v>68</v>
      </c>
      <c r="D111" s="50"/>
      <c r="E111" s="51"/>
      <c r="F111" s="50"/>
      <c r="G111" s="52"/>
    </row>
    <row r="112" spans="1:7" x14ac:dyDescent="0.25">
      <c r="A112" s="41" t="s">
        <v>70</v>
      </c>
      <c r="B112" s="41"/>
      <c r="C112" s="53" t="s">
        <v>71</v>
      </c>
      <c r="D112" s="54"/>
      <c r="E112" s="55"/>
      <c r="F112" s="54"/>
      <c r="G112" s="56"/>
    </row>
    <row r="113" spans="1:7" x14ac:dyDescent="0.25">
      <c r="A113" s="2" t="s">
        <v>72</v>
      </c>
      <c r="B113" s="4" t="s">
        <v>114</v>
      </c>
      <c r="C113" s="3" t="s">
        <v>108</v>
      </c>
      <c r="D113" s="2" t="s">
        <v>65</v>
      </c>
      <c r="E113" s="11">
        <v>1</v>
      </c>
      <c r="F113" s="12"/>
      <c r="G113" s="45"/>
    </row>
    <row r="114" spans="1:7" x14ac:dyDescent="0.25">
      <c r="A114" s="2" t="s">
        <v>73</v>
      </c>
      <c r="B114" s="4" t="s">
        <v>114</v>
      </c>
      <c r="C114" s="3" t="s">
        <v>74</v>
      </c>
      <c r="D114" s="2" t="s">
        <v>65</v>
      </c>
      <c r="E114" s="11">
        <v>2</v>
      </c>
      <c r="F114" s="12"/>
      <c r="G114" s="45"/>
    </row>
    <row r="115" spans="1:7" x14ac:dyDescent="0.25">
      <c r="A115" s="2" t="s">
        <v>102</v>
      </c>
      <c r="B115" s="4" t="s">
        <v>114</v>
      </c>
      <c r="C115" s="3" t="s">
        <v>95</v>
      </c>
      <c r="D115" s="2" t="s">
        <v>65</v>
      </c>
      <c r="E115" s="11">
        <v>1</v>
      </c>
      <c r="F115" s="12"/>
      <c r="G115" s="45"/>
    </row>
    <row r="116" spans="1:7" x14ac:dyDescent="0.25">
      <c r="A116" s="2" t="s">
        <v>103</v>
      </c>
      <c r="B116" s="4" t="s">
        <v>114</v>
      </c>
      <c r="C116" s="3" t="s">
        <v>96</v>
      </c>
      <c r="D116" s="2" t="s">
        <v>65</v>
      </c>
      <c r="E116" s="11">
        <v>10</v>
      </c>
      <c r="F116" s="12"/>
      <c r="G116" s="45"/>
    </row>
    <row r="117" spans="1:7" ht="15" hidden="1" customHeight="1" x14ac:dyDescent="0.25">
      <c r="A117" s="57" t="s">
        <v>85</v>
      </c>
      <c r="B117" s="57"/>
      <c r="C117" s="57"/>
      <c r="D117" s="57"/>
      <c r="E117" s="57"/>
      <c r="F117" s="57"/>
      <c r="G117" s="39">
        <f>SUM(G113:G116)</f>
        <v>0</v>
      </c>
    </row>
    <row r="118" spans="1:7" x14ac:dyDescent="0.25">
      <c r="A118" s="41" t="s">
        <v>77</v>
      </c>
      <c r="B118" s="41"/>
      <c r="C118" s="53" t="s">
        <v>75</v>
      </c>
      <c r="D118" s="54"/>
      <c r="E118" s="55"/>
      <c r="F118" s="54"/>
      <c r="G118" s="56"/>
    </row>
    <row r="119" spans="1:7" x14ac:dyDescent="0.25">
      <c r="A119" s="2" t="s">
        <v>88</v>
      </c>
      <c r="B119" s="4" t="s">
        <v>124</v>
      </c>
      <c r="C119" s="3" t="s">
        <v>76</v>
      </c>
      <c r="D119" s="2" t="s">
        <v>65</v>
      </c>
      <c r="E119" s="11">
        <v>5</v>
      </c>
      <c r="F119" s="12"/>
      <c r="G119" s="45"/>
    </row>
    <row r="120" spans="1:7" ht="105" x14ac:dyDescent="0.25">
      <c r="A120" s="2" t="s">
        <v>89</v>
      </c>
      <c r="B120" s="4" t="s">
        <v>124</v>
      </c>
      <c r="C120" s="15" t="s">
        <v>175</v>
      </c>
      <c r="D120" s="2" t="s">
        <v>65</v>
      </c>
      <c r="E120" s="11">
        <v>10</v>
      </c>
      <c r="F120" s="12"/>
      <c r="G120" s="45"/>
    </row>
    <row r="121" spans="1:7" x14ac:dyDescent="0.25">
      <c r="A121" s="2" t="s">
        <v>90</v>
      </c>
      <c r="B121" s="4" t="s">
        <v>124</v>
      </c>
      <c r="C121" s="3" t="s">
        <v>97</v>
      </c>
      <c r="D121" s="2" t="s">
        <v>65</v>
      </c>
      <c r="E121" s="11">
        <v>21</v>
      </c>
      <c r="F121" s="12"/>
      <c r="G121" s="45"/>
    </row>
    <row r="122" spans="1:7" ht="15" hidden="1" customHeight="1" x14ac:dyDescent="0.25">
      <c r="A122" s="57" t="s">
        <v>86</v>
      </c>
      <c r="B122" s="57"/>
      <c r="C122" s="57"/>
      <c r="D122" s="57"/>
      <c r="E122" s="57"/>
      <c r="F122" s="57"/>
      <c r="G122" s="39">
        <f>SUM(G119:G121)</f>
        <v>0</v>
      </c>
    </row>
    <row r="123" spans="1:7" x14ac:dyDescent="0.25">
      <c r="A123" s="41" t="s">
        <v>78</v>
      </c>
      <c r="B123" s="41"/>
      <c r="C123" s="53" t="s">
        <v>79</v>
      </c>
      <c r="D123" s="54"/>
      <c r="E123" s="55"/>
      <c r="F123" s="54"/>
      <c r="G123" s="56"/>
    </row>
    <row r="124" spans="1:7" x14ac:dyDescent="0.25">
      <c r="A124" s="2" t="s">
        <v>91</v>
      </c>
      <c r="B124" s="4" t="s">
        <v>123</v>
      </c>
      <c r="C124" s="3" t="s">
        <v>140</v>
      </c>
      <c r="D124" s="2" t="s">
        <v>14</v>
      </c>
      <c r="E124" s="11">
        <f>0.12*48</f>
        <v>5.76</v>
      </c>
      <c r="F124" s="12"/>
      <c r="G124" s="45"/>
    </row>
    <row r="125" spans="1:7" ht="30" x14ac:dyDescent="0.25">
      <c r="A125" s="2" t="s">
        <v>104</v>
      </c>
      <c r="B125" s="4" t="s">
        <v>123</v>
      </c>
      <c r="C125" s="3" t="s">
        <v>141</v>
      </c>
      <c r="D125" s="2" t="s">
        <v>14</v>
      </c>
      <c r="E125" s="11">
        <v>5.4</v>
      </c>
      <c r="F125" s="12"/>
      <c r="G125" s="45"/>
    </row>
    <row r="126" spans="1:7" ht="15" hidden="1" customHeight="1" x14ac:dyDescent="0.25">
      <c r="A126" s="57" t="s">
        <v>87</v>
      </c>
      <c r="B126" s="57"/>
      <c r="C126" s="57"/>
      <c r="D126" s="57"/>
      <c r="E126" s="57"/>
      <c r="F126" s="57"/>
      <c r="G126" s="39">
        <f>SUM(G124:G125)</f>
        <v>0</v>
      </c>
    </row>
    <row r="127" spans="1:7" hidden="1" x14ac:dyDescent="0.25">
      <c r="A127" s="58" t="s">
        <v>69</v>
      </c>
      <c r="B127" s="58"/>
      <c r="C127" s="58"/>
      <c r="D127" s="58"/>
      <c r="E127" s="58"/>
      <c r="F127" s="58"/>
      <c r="G127" s="47">
        <f>G126+G122+G117</f>
        <v>0</v>
      </c>
    </row>
    <row r="128" spans="1:7" x14ac:dyDescent="0.25">
      <c r="A128" s="9"/>
      <c r="B128" s="5"/>
      <c r="C128" s="5"/>
      <c r="D128" s="5"/>
      <c r="E128" s="13"/>
      <c r="F128" s="5"/>
      <c r="G128" s="6"/>
    </row>
    <row r="129" spans="1:7" ht="15.75" customHeight="1" x14ac:dyDescent="0.25">
      <c r="A129" s="8"/>
      <c r="B129" s="7"/>
      <c r="C129" s="1"/>
      <c r="D129" s="8"/>
      <c r="E129" s="14"/>
      <c r="F129" s="8"/>
      <c r="G129" s="1"/>
    </row>
    <row r="134" spans="1:7" x14ac:dyDescent="0.25">
      <c r="G134" s="10"/>
    </row>
  </sheetData>
  <mergeCells count="34">
    <mergeCell ref="A45:F45"/>
    <mergeCell ref="A51:F51"/>
    <mergeCell ref="A56:F56"/>
    <mergeCell ref="A66:F66"/>
    <mergeCell ref="A70:F70"/>
    <mergeCell ref="A22:F22"/>
    <mergeCell ref="A26:F26"/>
    <mergeCell ref="A27:F27"/>
    <mergeCell ref="A33:F33"/>
    <mergeCell ref="A40:F40"/>
    <mergeCell ref="A2:B2"/>
    <mergeCell ref="D2:G2"/>
    <mergeCell ref="A3:G3"/>
    <mergeCell ref="A4:G5"/>
    <mergeCell ref="A21:F21"/>
    <mergeCell ref="A71:F71"/>
    <mergeCell ref="A78:F78"/>
    <mergeCell ref="A82:F82"/>
    <mergeCell ref="A87:F87"/>
    <mergeCell ref="A88:F88"/>
    <mergeCell ref="A89:F89"/>
    <mergeCell ref="A105:F105"/>
    <mergeCell ref="A117:F117"/>
    <mergeCell ref="A122:F122"/>
    <mergeCell ref="A126:F126"/>
    <mergeCell ref="A127:F127"/>
    <mergeCell ref="A94:B94"/>
    <mergeCell ref="D94:G94"/>
    <mergeCell ref="A95:G95"/>
    <mergeCell ref="A96:G97"/>
    <mergeCell ref="A107:B107"/>
    <mergeCell ref="D107:G107"/>
    <mergeCell ref="A108:G108"/>
    <mergeCell ref="A109:G110"/>
  </mergeCells>
  <pageMargins left="0.7" right="0.7" top="0.75" bottom="0.75" header="0.3" footer="0.3"/>
  <pageSetup paperSize="9" scale="75" orientation="portrait" r:id="rId1"/>
  <headerFooter>
    <oddHeader>&amp;C&amp;P&amp;P</oddHead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CA_LTD</dc:creator>
  <cp:lastModifiedBy>Ruchniak Marcin</cp:lastModifiedBy>
  <cp:lastPrinted>2018-11-19T08:57:04Z</cp:lastPrinted>
  <dcterms:created xsi:type="dcterms:W3CDTF">2018-05-15T10:57:05Z</dcterms:created>
  <dcterms:modified xsi:type="dcterms:W3CDTF">2018-11-23T08:18:07Z</dcterms:modified>
</cp:coreProperties>
</file>